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Ex1.xml" ContentType="application/vnd.ms-office.chartex+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https://d.docs.live.net/b72580c9056dd718/Webinar_English - GOOD!!/"/>
    </mc:Choice>
  </mc:AlternateContent>
  <xr:revisionPtr revIDLastSave="0" documentId="13_ncr:20001_{0F7F2CA3-3F26-47F1-8E24-B91354775202}" xr6:coauthVersionLast="47" xr6:coauthVersionMax="47" xr10:uidLastSave="{00000000-0000-0000-0000-000000000000}"/>
  <bookViews>
    <workbookView xWindow="-98" yWindow="-98" windowWidth="22695" windowHeight="13981" firstSheet="2" activeTab="2" xr2:uid="{00000000-000D-0000-FFFF-FFFF00000000}"/>
  </bookViews>
  <sheets>
    <sheet name="CB_DATA_" sheetId="4" state="veryHidden" r:id="rId1"/>
    <sheet name="RiskSerializationData8" sheetId="16" state="hidden" r:id="rId2"/>
    <sheet name="LSU RA" sheetId="3" r:id="rId3"/>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-1</definedName>
    <definedName name="_AtRisk_SimSetting_MultipleCPUManualCount" hidden="1">15</definedName>
    <definedName name="_AtRisk_SimSetting_MultipleCPUMode" hidden="1">2</definedName>
    <definedName name="_AtRisk_SimSetting_MultipleCPUModeV8" hidden="1">2</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6912</definedName>
    <definedName name="_AtRisk_SimSetting_ReportOptionReportsFileType" hidden="1">1</definedName>
    <definedName name="_AtRisk_SimSetting_ReportOptionReportStyle" hidden="1">2</definedName>
    <definedName name="_AtRisk_SimSetting_ReportOptionSelectiveQR" hidden="1">FALSE</definedName>
    <definedName name="_AtRisk_SimSetting_ReportsList" hidden="1">6912</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chart.v1.0" hidden="1">'LSU RA'!$B$1</definedName>
    <definedName name="_xlchart.v1.1" hidden="1">'LSU RA'!$B$2:$B$31</definedName>
    <definedName name="_xlchart.v1.2" hidden="1">'LSU RA'!$C$1</definedName>
    <definedName name="_xlchart.v1.3" hidden="1">'LSU RA'!$C$2:$C$31</definedName>
    <definedName name="_xlchart.v1.4" hidden="1">'LSU RA'!$D$1</definedName>
    <definedName name="_xlchart.v1.5" hidden="1">'LSU RA'!$D$2:$D$31</definedName>
    <definedName name="_xlchart.v1.6" hidden="1">'LSU RA'!$E$1</definedName>
    <definedName name="_xlchart.v1.7" hidden="1">'LSU RA'!$E$2:$E$31</definedName>
    <definedName name="_xlchart.v1.8" hidden="1">'LSU RA'!$F$1</definedName>
    <definedName name="_xlchart.v1.9" hidden="1">'LSU RA'!$F$2:$F$31</definedName>
    <definedName name="BrowseRecords" localSheetId="1">RiskSerializationData8!$6:$6</definedName>
    <definedName name="CB_Block_00000000000000000000000000000000" localSheetId="0" hidden="1">"'7.0.0.0"</definedName>
    <definedName name="CB_Block_00000000000000000000000000000001" localSheetId="0" hidden="1">"'636881797078067444"</definedName>
    <definedName name="CB_Block_00000000000000000000000000000003" localSheetId="0" hidden="1">"'11.1.4512.0"</definedName>
    <definedName name="CB_BlockExt_00000000000000000000000000000003" localSheetId="0" hidden="1">"'11.1.2.4.600"</definedName>
    <definedName name="CBWorkbookPriority" localSheetId="0" hidden="1">-1385848040086490</definedName>
    <definedName name="CBx_e9649c4022644ff09a964d45bab1a5c3" localSheetId="0" hidden="1">"'CB_DATA_'!$A$1"</definedName>
    <definedName name="CBx_Sheet_Guid" localSheetId="0" hidden="1">"'e9649c40-2264-4ff0-9a96-4d45bab1a5c3"</definedName>
    <definedName name="CBx_SheetRef" localSheetId="0" hidden="1">CB_DATA_!$A$14</definedName>
    <definedName name="CBx_StorageType" localSheetId="0" hidden="1">2</definedName>
    <definedName name="Pal_Workbook_GUID" hidden="1">"N466C6Y8GVIU8LZE3SALVN8T"</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8</definedName>
    <definedName name="RiskIsStatistics" hidden="1">FALSE</definedName>
    <definedName name="RiskMinimizeOnStart" hidden="1">FALSE</definedName>
    <definedName name="RiskMonitorConvergence" hidden="1">FALSE</definedName>
    <definedName name="RiskMultipleCPUSupportEnabled" hidden="1">FALSE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electedCell" hidden="1">"$J$9"</definedName>
    <definedName name="RiskSelectedNameCell1" hidden="1">"$I$9"</definedName>
    <definedName name="RiskSimulationResultsStorageLocation" hidden="1">"2"</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SerializationHeader" localSheetId="1">RiskSerializationData8!$A$1:$B$3</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16" l="1"/>
  <c r="A6" i="16"/>
  <c r="J3" i="3"/>
  <c r="J4" i="3"/>
  <c r="J5" i="3"/>
  <c r="J6" i="3"/>
  <c r="J7" i="3"/>
  <c r="F36" i="3"/>
  <c r="E36" i="3"/>
  <c r="D36" i="3"/>
  <c r="C36" i="3"/>
  <c r="F35" i="3"/>
  <c r="E35" i="3"/>
  <c r="D35" i="3"/>
  <c r="C35" i="3"/>
  <c r="F34" i="3"/>
  <c r="E34" i="3"/>
  <c r="D34" i="3"/>
  <c r="C34" i="3"/>
  <c r="F33" i="3"/>
  <c r="E33" i="3"/>
  <c r="D33" i="3"/>
  <c r="C33" i="3"/>
  <c r="F32" i="3"/>
  <c r="E32" i="3"/>
  <c r="D32" i="3"/>
  <c r="C32" i="3"/>
  <c r="A11" i="4"/>
  <c r="J11" i="3"/>
  <c r="J9" i="3" a="1"/>
  <c r="B36" i="3" l="1"/>
  <c r="H36" i="3" s="1"/>
  <c r="B34" i="3"/>
  <c r="H34" i="3" s="1"/>
  <c r="B32" i="3"/>
  <c r="H32" i="3" s="1"/>
  <c r="B35" i="3"/>
  <c r="H35" i="3" s="1"/>
  <c r="B33" i="3"/>
  <c r="G32" i="3"/>
  <c r="J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François Momal</author>
  </authors>
  <commentList>
    <comment ref="J3" authorId="0" shapeId="0" xr:uid="{87A374CB-68C3-4D13-9337-969FCBE2F4E1}">
      <text/>
    </comment>
    <comment ref="J11" authorId="0" shapeId="0" xr:uid="{C3B1AD4A-F133-483B-B10D-E920F02373BD}">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<sst xmlns="http://schemas.openxmlformats.org/spreadsheetml/2006/main" count="57" uniqueCount="57">
  <si>
    <t>Min</t>
  </si>
  <si>
    <t>Max</t>
  </si>
  <si>
    <t>Crystal Ball Data</t>
  </si>
  <si>
    <t>Workbook Variables</t>
  </si>
  <si>
    <t>Last Var Column</t>
  </si>
  <si>
    <t xml:space="preserve">    Name:</t>
  </si>
  <si>
    <t xml:space="preserve">    Value:</t>
  </si>
  <si>
    <t>Worksheet Data</t>
  </si>
  <si>
    <t>Last Data Column Used</t>
  </si>
  <si>
    <t>Sheet Ref</t>
  </si>
  <si>
    <t>Sheet Guid</t>
  </si>
  <si>
    <t>Deleted sheet count</t>
  </si>
  <si>
    <t>Last row used</t>
  </si>
  <si>
    <t>Data blocks</t>
  </si>
  <si>
    <t>e9649c40-2264-4ff0-9a96-4d45bab1a5c3</t>
  </si>
  <si>
    <t>CB_Block_0</t>
  </si>
  <si>
    <t>㜸〱敤㕣㕢㜰㈴搵㜹㥥㌳搲㡣愶㐷搲㑡散〵㔸㡣㐱㌶收慡㡤㔸㉤慣㘱㐹搶㐲ㄷ戴㉢搰慥挴㑡扢㐰㑣㈲㕡㌳摤慢摥㥤敥ㄱ摤㍤摡ㄵ㈶〱ㅢㄳ挷㠹㥤搸㑢昹〱摦㈰㤰ㄷ㔷搹愹捡㐳㈸扢㑣㥣㑡攱㔴㙥㔰㤵〷攷㈱㔵㐹ㄵ㜱愵㤲㠷戸㔲㕢㤵ㄷㅥ㕣㐵扥敦㍦摤㌳㍤愳㥤㤶ㄸ㈰ㄱ㈹㌵捣慦搳晦㌹愷晢㥣昳㕦捦晦㥦摥㡣捡㘴㌲敦攲攲㕦㕥摤㉣㕣扦戰ㅥ㠴㤶㍢㌲㔹慤㔴慣㔲攸㔴扤㘰㘴摣昷捤昵㔹㈷〸扢搰㈰扦攴愰㍥挸㉤〵捥㔳㔶㘱㘹捤昲〳㌴捡㘵㌲㠵㠲㤱㐵㍤ㅦ挲摦㘰㝣㘳戰㔷㕦㌷挰攲攴挴摣昲㌹㍣㜵㈱慣晡搶㠱愱㌳扡敦搱搱搱㤱搱㤱扢て㡦ㅥㅡ㌹㜸㘰㘸戲㔶〹㙢扥㜵搴戳㙡愱㙦㔶づっ捤搷㤶㉢㑥改㈱㙢㝤戱㝡摥昲㡥㕡换〷敦㕡㌶敦扥㜷昴敥挳㠷敤㈳㐷敥敤挳慢㌳㈷㈷㈷收㝤换づ㍥愰㘷收㌸攴扢愷慣㤲挳戹㔹㤶敦㜸㘷㐷㈶㈷昰㝦㘲晣戸扢㘷㘴㘱挵戲㐲扥摡昲㉤慦㘴〵〶㍡昶扡攳㐱㔰㜳㔷戹㜸㠶㍢㡤愹㤶捣㈰捣戹㤳㔶愵㘲戸昱㔳ぢ敥ㅣ搶慥㘲慥昷戹ぢ㤶ㄷ㌸愱戳收㠴敢㜹㜷ㄱて㉡昷扢愷〳敢㤴改㥤戵㑥㥡慥㤵㜳㡦搵㥣㜲户扥㌲㕤户挶㡦㐸づ㑣愶㍦㌲ㅥ戸㤳㉢愶㉦㈳ち戸㌰㈹㙤愷晤㔲㜳摢㥢摡㍦㤷㐳㤷㌷昰㤹㌷户㙦㠷㥡㌳愶㕦㙦㌹摣扥㘵㌴昹收ㄱ摣搹扥㝤㘲㡤㥡晢摣摥扥㡦㉣㘵㜳㙢搵ㅢ昱户慣㈸㈶㘳攴〹㝡〸ち〴㈴愰㔱㈴攸㈵攸〳㔰摤晦つ㈹㐹㜶㘴㔵㜶挹捣㉥㉤㘷㤷㑡搹愵㜲㜶挹捡㉥搹搹愵戳搹愵㤵散㤲㤳㕤㍡㤷㕤㍡㡦㌶昱㔵攸改挹㐶搷ㅢ摦㤸晥昴㜳㉦摣㌲晢晣㉦㕥㜸昵晥㝦㌹㌷搱户ぢ㡤ㅥ㡥〶㌵攵㥢ㄷ挰㙡つ㉥㠶㐴昰扦捤愵〲㐲㘱ㅦ戶敦戱㐷㐷换㠷て㥡㜷㤹㌹㑥㉢㠵昸㑤㡣㌲㠸戶㝤昶㈳㡥㔷慥㕥㄰摡㕤㍦㘱〶㔶㘳攱㠶愳扡㠹㙡捤㉢〷ㅦ扢㜲攵㐲㘸㠶搶㜵慤㜵㡤㠷㙣攸戶〰戱戲〲㜹摦つ慤摤捥㤸㤵㥡㌵㝥搱搱搵ㅦ㙦愹㜶攷晤敡㜲晢摡㘹摦㝡戲㕥扢㘱㐴攳㔰㙡㙢昲散つ戳搴㔵㝡㕣㐳㤳㉢搵挰昲㘴㜸挳敥扣㔳㍡㙦昹ぢㄶ㔵愲㔵㤶愹敥㘳㔵㈴昵挳㜳ㅥ㈶ち㘹㉤㝦㌲㠹戵ㅦ戸ㄸ㐲㤸慤㌲挶扢㙡昹攱晡愲戹㕣戱慥㙥㙡愲摦㠹㡡晤㑤攸改㙡愹ㄶ㑣㔶扤搰慦㔶㥡㙢挶换㙢㈶㌴㑤昹㐴戵㙣㜵㜷㘷㐴㈹㐰攱㜶㜵㈹㤵戹愳扤㉣〸㈱ㄲ㈴愶㈰㕦摢捣㜶㈳愷㌰㍢捣愲㘲㤱㈷戳㥦摡攴㘱ㅣ慦攸㤸ㄴ〹㑣捣㠹昶㠳㉦扤㙤㤳挷搶㈹昷攱㌶捥㘶昷㐴戳㝦㘰捤昲挲攳愶㔷慥㔸㝥慡昵㔳ㅣ㤱㌱〰㤰扢っ㠵搰㜶昵㘸敡搴㐵戵㥥扢攰㤴挳㤵晣㡡攵㥣㕤〹㠱㠳㠵㉣ㄴ戸戴ㅢ㉥攳㉡愰㡣摤〴㝢〰㡡挵㑣㝥㉦ㅢ攵㡢戸㌲㌹㙡愷ㄴ㔹㙥㔲攴散搷㈴换㝤昶戴㔳〹㉤慤㤴〷㙣㔰㐴㕢㌵㈱㕦㍦㔹搴㌷㑢摡㘰散戵㈷挱愵愶攳㠵敢つ戹摤㈰㈵㥡㠹㜶㜴挱戶搳〵㔴〵捤晡㈰㐵搶挰㌴㉤摡㈰扤㜱㠲㠹㈸〶㈹㤶ㅤ㑦㙥㘶㌲戶㑦搱ㄱ㘸㥦㘴㐲戶㍥搸㕥㐷㤰搹㌷㌲㈹㍢戵㤵挷ㅤ㙤㜶㈵㕦㕥㙢戳㝤㔸㌸攳㙡㠲㙢〸慥㈵搸て愰晥ㅤㅡ㡥㕡づ攵收换昸ㄸ敥㡤敢〹㍥づ〰晤㘴㔰攷㐴慡㡡㍥搴㔶晣㐸戶敢㠷㥦㉣㑥戱㔶㐵昴㡣敢㝥㘶扦㉢㠴㡥扣捥敤㘱㙢扢挵挶摥搲㥥㌷㤳搳㈱㐷愶㌴㑤捥㜵㤳愶挹㠵㘰搳づ敤搶㡤攸㙡っㄱ㝣〲愰㘸㝣㤲㄰挶㠵づ敦搶㍣㝡扡㤴ㅦ〹户㐸㍢㐳ㅤㅡ昸㠸㤱戹〵㐸㔱㜲ㅢ戶㉦㍢㍥㌴摤挱㘱晢㈳敦㐳ㅦ㘸㉦摦ㄱ搱㕢散收㡥摤㘱扣攸㍤㝡搱㌷㐱扣搴㍦户戵㌱㌷愳摡戸㠵攰㔶㠰ㄶㅢ挳摤昷㝢㡤ㄴ㠸㕢散㈶㈸户㥢㔱ㄷ昱㜲ㄷ搷㔷㉤戱㐰㝤昶愲改㥦戵㐲㐴㌰㘶愶攰ぢ㔷㝤摦慡㘰㔳㕢ㄶ〴昷㉦搷㌴㈳㠳㘹扦敡ㄲ扦攳㈳〷ㅦ〹挳搰摤㥤敤捡戴昸挸㈹扥㘶㈲收㤴攰ㅣ摡攰扢摡㉢㠹㐴愷㘶昶㘲扦昴晤攵㡥㈶改㐰㤳摣㡥㘵㌵敥〰㠰㤶㔰晦搸㔶愳ㅣ㘰戳㕦㤱㘶捤ㅥ㉢㈳㝣㈹扢㤳㤶ㄸ攲〶㍤搲慢〳戶ㄳ㠸ㅦ〴晤敥㠲攳搶㤵㐵慦㍢㙦昹㈵挴ㄶ㥣㡡㔵搴㘱㔹慡㥡ㅤ㕤昱ㄱ搱ㄵ㕤㕤ㅢ昶搳㈹昱㌵攱㤳ㄶ㉤㤱㉡敤愹㤵㈹㝢昱〶㔳㌱っ㐹愵㤲ㄲㅡ慡㙢㈰㜲ㅥ摢敥愸㤸づ㔴捣㥤㔸㌸攳㈰挱㈸挱㈱㠰摣㕢搰㌴㕢㕤㜸愶挳㝡搶ㄸ搲㕥㕡捡ㄴ㐸〶〹ㄱ扥搹㔶㔹ㅤ收㙢㍥㑤㜰て㐰㡢晢挳〰㘴ち㈳ち挹ㄳ㡣㈸㘹っ晢㡣㘳㕤㈰て散戲㤱㔸㥡慣〵㘱搵㘵㘶愹摦㥥慡㥥慣㠶㔳㑥戰㡡㑣搴ㅥ㍢㉡㍣戲㘲㜹攰㉥ㅦ扥㑦ぢ慥扡扡㙡㤵つ㝢愱㕡㠳㙡㥢㤹摡づㅢ㜳㉣〷㝣㐹搹㥢㘷ㄵ慥捥昶挷㜸㠴挲㑡㑢扣㤵搱搸㉤㐵扦戹改ㅢ㘸慣攸愲ㄳ㔶慣㕥㕢ぢㅤ换〵ㅢ慢㠸捣㐱戹挷㕥㕣昱㉤㙢慡摦㍥收㍢攵㡡攳㔹㈴〶㝣㑣㈶敢㘶慤戳挸ㄲ捣㔷㤹〳慣㝡晤昶愲㙦㝡挱慡挹㠴攲晡敥愶㍢㐹㡢攴散〹挷ぢ昰ㅡ愱㈲换〳昶挲㑡昵〲㌲戶㌵搷㍢㘶慥〶摢㠲㉡㘴㝡㝤〹㘹㔴㔶㘵戳慡㤰㉤㜴㑡ㅦ㙥挸㌳ㄹ捡㕥㌷㠱搰㉡㤳㘳捣㍣挵㝡搳慦㡦㜲㌴昴搳㌹愶㍥㘴㡦敡挸慥㔴㉤㑣㐹㌵㡥戰捦㝤〰てㅥ㍢㍤搳挸捣扤慦㥣㜵㡥㔱晥ㄴㅤ㉦㙣㔱㑦㠴㌰㐶户㑢戳ち㜱攴ㅣ㐸㈰㈸捥扢㔶昶㉢摡搲㠶摣户慢㔱㥣㐶㈶愹捦㥥㌵㤷慤ち昲搱慥ㄹ敥搲㌷㜴㘳㕤戳ㄲ㐴㜵㤳㔵搷㌵挹㕡㘴换㠵㤲㐹づㅥ慦㠵搵ㄳ㡥㘷搸〰挲㝦ㄱ捡扣〸㤴㜹㔱㔰㝤昶㈹愶〶愵捣㘷㔵捦㥡扥ㄳ慥戸㑥愹挰ㅢ愶敦戶〵㑦㐲挸愹㜹攳㉢搶ㄹ㐳㉤摥晣㘹戸㙣挱〸挸㍤〲㍤捡愵㈳昹挱戹㔹㤵挷㝦慡挳挰ㄲㄴ㡣㐴㑡㡤㕦挳搳㜲㜲㍡〲㉡㐷慥换昱ㄹ㡣换捦〰愳㤵㄰愹㥥挲㈲㠸ち㈶㤴㍣㐳摣㜹晢戴攷㠴愰ㅥ㈹㌶敤㠴㔳〱㐸づ㠰愲㙣㙦慦ㄳ慡㈶㍡つ搷慤挲㡤ㅢ慢㥡捣挴つㅢ敢㤳㜶攳㔳㔷愸搶ㄶ㈵㘱㐸㌶㙢㈴㤶攵ち㘳摣㑥愶㐶㠹攱㡥慤㡤㑡ぢ㥢㌶搶㥤㕡攴㝤ㄸ㈶攱㤹㡣昱ㄹ㘱ㄴ㈴㝡㈳ㅢ挵㤸㝤㍡㝢㈴㌲㌶昴〱㡡戴㔳ㅡ搷ㅦ愵〴㘷㜰散愴㙣ㄵ愳㍢挸昷慥愸㌸㔷ぢ㥢㙡捣㡢㝢愲㥡昱㑡㘵捥㠳㤷㔰㌲晤昲㌶ㄱ㘹捣㑤㕢ㄸ㤱捥㑥慤扦㕥摥㠴㈰㐶㘲挸戴㐸㑡ㅣㄸ㘲〸攱㑡㘴㔴改㥤昵㜳愹敢攸〲敦㑥㔸愶㈷ㄴ㔸〸换㔳搶㥡戸㘱つ㑦㝥㡦㜴愸敦ㄶ㐵㡦ㅡ昶昸㜲〰㤳ㅥ㔲㡦㐷㈵ㄱ㜰挳㍥挵戰ㄴづ㌱㐰敤㐶愵昹㔲㠸搴㙥晤〱摣ㄹ㙣ㅦ敡㘰㐵㜴敡㠴摥ㄹ㌵㘸㍥㠵㜱㥢㈷㐱搹改㤰愲㔰愴戶㕣晦㌵愶扥昹㈲慦敦㡤㘵攲㐲㈴㐴㑣㜷愵㜸て㈰㙥㌲㌳㐹㈹摡ㄳ㈷捣戵㘶ㄳ愵搵ㄷ攳攸㘲昴搳攵昳㐳㥣攲㘱㉥㙢㠰㘲㔳挱㌹户搰㠱㌵慤慣敦戲㘷扣㔲愵㔶戶挴ㄴ挷扡㕡㉣昲戶愰㤷ㅣ〱搴搲㤴戲㉥搱愲捣㘰㉢挵㈹㤳㐸㥤晢摤挶ㄸ扡㡢㤲挳㌳戴改㘳〲㌲㈵㉣㈷〹戱つ攷ㄴ攸ㅦ敥㙥ㅣ㘰㤰挳㜳㔰㘹ㅢ㔰搴㘵戳㌸㡦㔷捦㈲㡢戴㈵㥡捤㔶㘷慢昴搹ㄳ愸攳㡥㐶㙤ぢㅡ㘱㥥㕡攱攵昳㜰㐶㍡㤴づ㍥㈴㜳㌹捡敥㕥㝥㐶㙥㌳㤷㐱ち愱㠰㘲㡥㤷扢愰っ㔶ㄵ㠲㐴㠷㍢摢昰扡ㄵ戳扦昴扣㡤㜱〰挵㌴㌰ㅤ㕡戴搴づ捥㈴捡㥢㍢㌸㌷愲㔵㑡㠶㌴㤹㑣㘵㡥㜲て〲昶㈰ㅡ愴㠹ㅢ改挵㉡㡣㔰戸㔷づ㠶挵㘷ㄳ㠷㕤㙣㠱慡晥搵㉤挸㜹㌳挴昱ㄷ㙦㝦ぢ㝡扣㕣愶扢㡢昸摣戶愰㉡㡥㙥㘸㜷㜴㙦换愱㉣㤹ㄳ晤扢㥢㕡㉡愲挳㠲㠷愶㐶㡥㥢㘱㘹㘵㈱㕣搷〷户㍡㘴〹㤵㝢ㅤ昱㠸㉢扥㥤㍥㜳户挷㠳愸㙢㕣晢攲㜹慦㝡挱㤳㜱攵〲㥥晡〳㠷攰〸㘵て〷㔹捣扣㡢晦攴捡㘶㜲㍦挶ㄳ户㌲㙣㍥愰ㄱ㈰攱㜳攴㉡ㅡ搳昸换㈴昵㄰晥愶昰ち晣昷晡挹〱昲捡摥ㄶ㕥ㄱ㘵戰挳㉣摥搹て㡡㔹㌲敡㐷㈰㉤ㄹ〶〴㡦て㠹㘴㌳敡㠷戸㈱搱㐱〳㄰捥㤸㈱〴昹㍥㠱扦㈹攴ㄳ㠵ㅥㅤ昵攰挱㤰晦㍦㤴㡡愵晡㡡㘲昵扦㈱搴慦㠱ㄸ㐲㈶搰愴㉥㤷敡捦㥡挹㌴慢挹愴㜸㈴㐴㘴昹〴ち昱㤵㘳慡昶㍤㈵挵㌹慦㥤捤攸㠷㝥昸昷晦㜰㌳㍡ㄷ㌱㠷昸㙢㐸扢摤㡣晢扡扢搰戵挱㕤㘰㈲㕦摣㠵㜹ㄴㄴ㌳晡摡㕤㠸攲㈱愷㠰搸摣㕤㘰㥥㉦挵㈹㑣愴㕤ㄳ㈱づ敥挶慥㜶ㄹ㉢㍢㡥㐳戸㔶㠰摣㍥っ㔸㌰㠹攸搴㌵ㅢ搱昳愶㙦扡晢〵㝦捣户㘰搸晣㐵㥣敡㤶㉥散㜱摤ㄵ㙢愴搳ㄵ攲ㄶ㜱挴㝤㈷戶戲戵戳散愰㤴扥㜴㈸㕦ㄵ㔴晥㝤㐴㑤ㄴ昷㄰㤹捦敤晤㤳㘳晦晡搴ㄷ挷㜸㜲㉤攲搵ㅣ㔳挵㥤愴敦改㔷㈰挱㥢㌸㌴戲㡦ㅦ改㥣挰攷㑡捥㙡挵㥡㌰㝤昱㠸〲挳㡤㡢㥡昱ㄲ㡣愹㤹㙦㍢戸㥢㌸〳愱摤捤㤱㤶搰愷㝣攴㈴攱挲㤱挴挰㈵扥ㄷ愷㄰㔵㕢㘳搶愱攷㤹晢〱捣搱㝢ㅣ㐸戳挷挸ㅤ㈸㉦愵扥ㅦ摢㍢㡤挸㘴づ挳愲改㙤愵攲ㄱ㠰㔸㑢㈱ㄷ㐱づ㐹㙥㙡㜸㌸㐰戴搴㘹ㄴ㜲㜷〲愴㘴搹㕡搳扤㡣つ散㈸〱慢㝥〰戰挳て㕡戰㡡愰㘲ㅣ㤷敦㜴㜷换㔰㐰㙣㥡㤸戶ㄵ㥦收っち戲㤱㈱㘲㌴挶㌶㜹㍡㠷㠰摤㜲㘸㡡㉦改㜷㜵ㄲ㑥ぢ㜶捥㘵摣慤攸㍥攰搵㜰ち〴㜶㈶㉦〶挳摢㑤㌴㌶愷㤲慦搳㑤㡢ㅡ㐵㌸愰㡢昵㑥扤㔱ㄵ㙣㤶户ㅦ㍢㔴㈴〲昹搵㄰敢㠷ㅢ㡦摥搷㕡㐳ㅢ攷昵㘰㠲晣挱晦扡㈱㐵戰昱㔶㑡っ㌴散㤶㕡ㄵ昴㔱昱㐷搱㠵㤳捥㈸愳㔱㤴㝢挵㝣㜵㉣㔹㕤搹つ昶㥦㤹㙣㤱慣挷搸㥢㈹敤㈶晢晦㔹㈰㌶戵晦敡〸晢攲㘷㍣ㅥㄵ㜸㤳㘳㉥㘵搳昴つ㔷〴㔱㙥㈴㜲㘴㤳㙣㐸㤱改㙦㕤㕡挰㠷慣扡㕡㌴㌸㘲㘰摤慤挷㈴敡㝤改摢昶戶㔵㠰捣ㄳ攵㕥㠵ち㙡摢扦㔹㙦挵㍢摤晣㙦愲攳摥ㄳ㑥挹慦〶㔵㍢ㅣ㕡㐰〲㜸㠸摦愱搹昰㜹挶搵ㅦ戵㉡戵㥢戰ㄲ㝤㑦愰捦挹㌹㈸散㤳㔶昸㐱攵㈵㤹㘵搸㕡㔶㠳摦㈴つ㈶㔲㑤戴づ挱㔵昶挳㌵戳㠲捦㔸攷㄰昷っ㠹摡ㄶ挶㑥㐷㥦㕢㑦㙢㜰改㜰㕥敢㈱挴㠶慣捡〸ㄲ㘵㌲㠵捦晥〶搷戵㜵つ㥡摢㐶㜳ぢ搸戲戳昸㕢㌱昷ㄲ㘸扡戵户㌴戳っ摦挹慦㤳㡢挶㌲㈱㌶搷㘳昸扢昵㘰㉤㥦戶〷㝣ㅥ㝤摣捤愰搸㜰〵愱戴㉤㘴挲㑢攸慡挶〹昰㌳捡㔱㠱㌷㡡ㄱ㍦㡡愲晡ㄶ愶㐵〱㐰ㄹ㝢㐰㠰昶㕣晤㈲㥡改〸〲ㅢ攳㈲㔷慢㘹ㄴ攴昹㉢㈸㤰挹昸㔳っ㈴〸搶㐹㘲戹㙦ㄵ散戹〴㜶㌰㔶改㡡扢ㄴ㌲㜴㔱㝤〳慦㝡〹㍦扤㜰ㄵ攲戰㙢㤱摤〸捡㐶摣〳攵㡣攲㙥㐴愶㜲〹ㅤ敡㔳愹〲摢㝥㉡㕦㐳搳㡤㔳愱ㅦ㈱挳㑢㍥㝦㌰戶㐳㠶㡦㙡㈳㈰〸〹㙡〰〳㔴慣搴㔶㜹㥤愸昸ㄱ㘹㡢敢ㅦ愲扦㙦㡦扤昵㈶慦㕦㡣㈹㔱愵愸㙡ㅥ㍣㔵愹っ晥换挹挱㕦〴戶晤攰扦㜴愵挱て㍥㡥㍥ㅣ㠹昱ㄴ㐰㝦㤷㈲户挹㘴㍥㠷〲搷㤱㍦㔵㡡戱㑤㔳㈴㙢㐸摦摦㐲愱扦㙢㤰愴㘴㕣挷昸㙤㠲㘷〸㥥㈵昸㍣挱ㄷ〸㥥㈳昸㈲㐰㜱㤰ㄴ㤶挶捦ㄳ昷㍢〴㕦㈲昸㕤㠲㉦ㄳ晣ㅥ挱敦〳ㄴ〷㐹㜸㘹晣ㄵ攲扥㑡昰〷〴㝦㐸昰㌵㠲慦ㄳ㕣〲㈸㉡搲㕤愶昰〲ち昱ㄴ㜲㈴㐳捡ㄷ㑢攲攸昱㜴㈷㕦㤳搷ㄱ收扣㌶敦〵㌷ち㉤㙦ぢ㈵㠷㈹昱ㄳ攰戶戶㈹摦攱戱〵㔵㠹昹攳昸昱㈸戰㤷挹㐶㠹㌴昰愷捥ㄷ㤰㡤戹㤰敡㝣摣昸㑦㕦㙢挴㥢㔰㠱ぢ㑣慣ㅢ㤳摤愵昱戹戸昱㈱㝣㙡㈶㙤昰㘴㝤扤ㅤ㌷愶㔸㐸㘳㈷㙥晣㥦㠷昶搷ㅢ挷攲愰㥦㥣㈳慦愶㌸敤戲㡤㐹㝣㜶㍥㠰收㌹㥢㡥㐰慦慤搱㌴〱㤲て慦㠸㉢搰㠷ㄳ㉥㍥㍥晣㥥挵㠱㉤㥣㙢㠱戵搰晦晥挳っづ㜲㑤㤹愱㠹敦扡搷㤰㐱昷つ戹㘳攷扣㍤攷〳搱㘳捦〴搸ㅣ㤶户ㄵ㡢挰慦改搶敢扢㐹愶㈱挵〷㙥慣㐷㥣昹换昲㘰㑣㘷㔶㔰戲㐵摤敡㙣㑣搹捣戳つ㥥㌱扥〹攲㐰㐹〳戲㘰㝣ぢ㔰㘷㤷㜸〴㍢㌳㐸㌵㈴㍡收㍢慣昸㉥挱㑢〰㐵㐵㥤㐳㍥挸扦っ戰て敥戶㔵昳㠳愱戲㌵戴敡扦昱扤㌵昹〷㍤戲㙡㈹㝥㘵㤲㤹㡣㔷搸敤㔵㠰㉥㐴愴㔵挴㡡㐵攳㡦㠱㐹扣㍡㐷㉤昶慢敤摤㙢敥㥥攳㝦ㄷ〰㤹搲愶㝦〰攰〱㝣搰扦捥〷㜷攱摦㌳挹挹㕥愰㍢㝢㕦㘷捦㈲扢搱㡤㤷摦慦㘳㐲敦攳㌹㕣收㐶〲㠶㑦愴㝥㉣㉡敡㙡㑥㔷㍤㠶攷昳ㅤ昴昲㡢敡搹ㄸ晤㘸㠴收㘹㤴愲愲㍥㤷搶㡦㐴㘸ㅥ㥥㈸慡㉦挴攸㌳ㄱ晡㌶㐱㍦ㄷ愳㑦㐷攸摢〵㑤㉢㈰て㔹㡣搰戴㜴㠵㍣〰慥㜷摥㔵捦攳㡦搴㉦㐴昵㝡愴㌴ㄴ㠲㍥ㄵ愱昵㐸㘹㍡〴晤㜰㠴搶㈳愵㌱ㄱ昴㝣㠴搶㈳愵㜹ㄱ昴㕣㠴搶㈳愵挱ㄱ昴挹〸慤㐷㑡ㄳ㈴攸ㄳㄱ㥡㈳㉤㉡㥡㈲㐱捦㐶㘸㍤㐰ㅡ㈷㐱㍦ㄴ愱昵〰㘹慥〴晤㘰㠴搶〳愴〱ㄳ昴㑣㠴搶〳愴㐹ㄳ㌴㔴戱搰㐳て㤰㐶㑥搰挷㈲戴ㅥ攰愵ㄸ㍤ㅤ愱㘵㠰㠳㌴㝦㈲㍡㍦㐶挱㜸㥤攰捦〱㡡㌹㡡摣㤶㘵㥦㉣搳愱㈳昹ㄳ㜴㔵ㄴ㘸㍥挳昸㡢愸挰ㅢ㐵㘹㤶㤹摣ㅦつ㤹摥㑣㈱㥢㔷摦㡤㉢挶愲㡡愳㔲愱ㄴ愵㕥㝡㝣㈶慡ㄸ〳挲㜸〳㐰㔱㥥㌹㈷攳愷扣愳ㄸ换ぢ晦㉡㉡挸ぢ戹〶搲晤扥㤶ㄷ㜲㕤愴攲㐸换ぢ戹㔶㔲㜱㙦昲㠵㝦换㠷晥㠴〰扦㈶愷㙣㤰ㄳ㤴昵晥㝢ㄴ晡扢〶㌸戶㐷昰换㕥㔴愵㈷捡㑦㍣昱捥㐰昷搰㜵摤㡦摥摦昷攲摢㝦昷昳㑢㍦㝢晣攸㝦晣昲摢摦晥搹扦㕤㝡昳㤷慦㉦ㅦ晤敢㔷㕥昹改㠳㉦扤昹昳摤昶换搹搷摥㤹㝤昹改搱昳㑦㍦㘹㥦扥攳搸搳㡦㥤㝢㜸㜴晥慡攱慥慥㥥㥥㕢昷晣捤戵户つ㍥晢攴て搵㕦晥搳㌵㥥㤲改攲〵捤挳攰戴㘵ㄸ㙦愱㠰㘱㜰挴ㅦ敡㌰㌸㕤㔹愸㐳搱㐲㑤〰㔱㠰㡦捦〱㐸挵㘸㜳㐵敦晦〰㜶㜸㜶愰</t>
  </si>
  <si>
    <t>Decisioneering:7.0.0.0</t>
  </si>
  <si>
    <t>Step 2</t>
  </si>
  <si>
    <t>Step 3</t>
  </si>
  <si>
    <t>production rate (parts per hour)</t>
  </si>
  <si>
    <t>Standard deviation</t>
  </si>
  <si>
    <t>Mean</t>
  </si>
  <si>
    <t>Median</t>
  </si>
  <si>
    <t>Step  4</t>
  </si>
  <si>
    <t>Step 5</t>
  </si>
  <si>
    <t>Step 2 cycle time</t>
  </si>
  <si>
    <t>Step 3 cycle time</t>
  </si>
  <si>
    <t>Step 4 cycle time</t>
  </si>
  <si>
    <t>Step 5 cycle time</t>
  </si>
  <si>
    <t>Industrial assembly process with 5 steps in sequence</t>
  </si>
  <si>
    <t>Bottle neck instant cycle time (sec)</t>
  </si>
  <si>
    <t>Step 1 cycle time in seconds</t>
  </si>
  <si>
    <t>Written By Version</t>
  </si>
  <si>
    <t>8.5.2</t>
  </si>
  <si>
    <t>Serialization Major Version</t>
  </si>
  <si>
    <t>Serialization Minor Version</t>
  </si>
  <si>
    <t>Browse Record</t>
  </si>
  <si>
    <t>Display Mode</t>
  </si>
  <si>
    <t>Sens Graph Type</t>
  </si>
  <si>
    <t>Cond Sens Settings</t>
  </si>
  <si>
    <t>Scenario Settings</t>
  </si>
  <si>
    <t>Selected Scenario</t>
  </si>
  <si>
    <t>Distribution Options</t>
  </si>
  <si>
    <t>Distribution GS</t>
  </si>
  <si>
    <t>Distribution Curves</t>
  </si>
  <si>
    <t>Sens Tornado Options</t>
  </si>
  <si>
    <t>Sens Tornado GS</t>
  </si>
  <si>
    <t>Sens Tornado Curves</t>
  </si>
  <si>
    <t>Scen Tornado Options</t>
  </si>
  <si>
    <t>Scen Tornado GS</t>
  </si>
  <si>
    <t>Scen Tornado Curves</t>
  </si>
  <si>
    <t>Sens Spider Option</t>
  </si>
  <si>
    <t>Sens Spider GS</t>
  </si>
  <si>
    <t>Sens Spider Curves</t>
  </si>
  <si>
    <t>GF1_rK0qDwEAEwDsAAwjACcAPABiAHYAdwCFAJMAyADoAOIAKwD//wAAAAAAAAEEAAAAAAdHZW5lcmFsAAAAASBwcm9kdWN0aW9uIHJhdGUgKHBhcnRzIHBlciBob3VyKQEAAQEQAAIAAQpTdGF0aXN0aWNzAwEBAP8BAQEBAQABAQEABAAAAAEBAQEBAAEBAQAEAAAAAZcAAi0AIHByb2R1Y3Rpb24gcmF0ZSAocGFydHMgcGVyIGhvdXIpAAAA/9wUPAEAAAIAAgDQANkAAQEDAQAAAAAAAPD/AQAAAAAAQF1AAQUAAQEBAAEBAQA=</t>
  </si>
  <si>
    <t>Step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</si>
</sst>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charset val="238"/>
      <scheme val="minor"/>
    </font>
    <font>
      <sz val="11"/>
      <color theme="1"/>
      <name val="Calibri"/>
      <family val="2"/>
      <charset val="238"/>
      <scheme val="minor"/>
    </font>
    <font>
      <b/>
      <sz val="11"/>
      <color theme="1"/>
      <name val="Calibri"/>
      <family val="2"/>
      <scheme val="minor"/>
    </font>
    <font>
      <b/>
      <sz val="14"/>
      <color theme="1"/>
      <name val="Calibri"/>
      <family val="2"/>
      <scheme val="minor"/>
    </font>
  </fonts>
  <fills count="5">
    <fill>
      <patternFill patternType="none"/>
    </fill>
    <fill>
      <patternFill patternType="gray125"/>
    </fill>
    <fill>
      <patternFill patternType="solid">
        <fgColor rgb="FF92D050"/>
        <bgColor indexed="64"/>
      </patternFill>
    </fill>
    <fill>
      <patternFill patternType="solid">
        <fgColor rgb="FF00B0F0"/>
        <bgColor indexed="64"/>
      </patternFill>
    </fill>
    <fill>
      <patternFill patternType="solid">
        <fgColor rgb="FFFF0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0" fontId="0" fillId="0" borderId="1" xfId="0" applyBorder="1"/>
    <xf numFmtId="2" fontId="1" fillId="0" borderId="1" xfId="0" applyNumberFormat="1" applyFont="1" applyBorder="1" applyAlignment="1">
      <alignment horizontal="center"/>
    </xf>
    <xf numFmtId="0" fontId="2" fillId="0" borderId="0" xfId="0" applyFont="1" applyAlignment="1">
      <alignment horizontal="center" vertical="center"/>
    </xf>
    <xf numFmtId="2" fontId="2" fillId="0" borderId="0" xfId="0" applyNumberFormat="1" applyFont="1" applyAlignment="1">
      <alignment horizontal="center" vertical="center"/>
    </xf>
    <xf numFmtId="0" fontId="2" fillId="0" borderId="0" xfId="0" applyFont="1"/>
    <xf numFmtId="0" fontId="2" fillId="0" borderId="0" xfId="0" applyFont="1" applyAlignment="1">
      <alignment horizontal="center"/>
    </xf>
    <xf numFmtId="2" fontId="0" fillId="0" borderId="0" xfId="0" applyNumberFormat="1"/>
    <xf numFmtId="2" fontId="2" fillId="0" borderId="0" xfId="0" applyNumberFormat="1" applyFont="1" applyAlignment="1">
      <alignment horizontal="center"/>
    </xf>
    <xf numFmtId="0" fontId="0" fillId="0" borderId="0" xfId="0" quotePrefix="1"/>
    <xf numFmtId="0" fontId="0" fillId="2" borderId="0" xfId="0" applyFill="1"/>
    <xf numFmtId="0" fontId="0" fillId="3" borderId="0" xfId="0" applyFill="1"/>
    <xf numFmtId="2" fontId="2" fillId="4" borderId="0" xfId="0" applyNumberFormat="1" applyFont="1" applyFill="1" applyAlignment="1">
      <alignment horizontal="center" vertical="center"/>
    </xf>
    <xf numFmtId="0" fontId="3"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_xlchart.v1.1</cx:f>
      </cx:numDim>
    </cx:data>
    <cx:data id="1">
      <cx:numDim type="val">
        <cx:f>_xlchart.v1.3</cx:f>
      </cx:numDim>
    </cx:data>
    <cx:data id="2">
      <cx:numDim type="val">
        <cx:f>_xlchart.v1.5</cx:f>
      </cx:numDim>
    </cx:data>
    <cx:data id="3">
      <cx:numDim type="val">
        <cx:f>_xlchart.v1.7</cx:f>
      </cx:numDim>
    </cx:data>
    <cx:data id="4">
      <cx:numDim type="val">
        <cx:f>_xlchart.v1.9</cx:f>
      </cx:numDim>
    </cx:data>
  </cx:chartData>
  <cx:chart>
    <cx:title pos="t" align="ctr" overlay="0">
      <cx:txPr>
        <a:bodyPr spcFirstLastPara="1" vertOverflow="ellipsis" horzOverflow="overflow" wrap="square" lIns="0" tIns="0" rIns="0" bIns="0" anchor="ctr" anchorCtr="1"/>
        <a:lstStyle/>
        <a:p>
          <a:pPr algn="ctr" rtl="0">
            <a:defRPr/>
          </a:pPr>
          <a:endParaRPr lang="fr-FR" sz="1400" b="0" i="0" u="none" strike="noStrike" baseline="0">
            <a:solidFill>
              <a:sysClr val="windowText" lastClr="000000">
                <a:lumMod val="65000"/>
                <a:lumOff val="35000"/>
              </a:sysClr>
            </a:solidFill>
            <a:latin typeface="Calibri" panose="020F0502020204030204"/>
          </a:endParaRPr>
        </a:p>
      </cx:txPr>
    </cx:title>
    <cx:plotArea>
      <cx:plotAreaRegion>
        <cx:series layoutId="boxWhisker" uniqueId="{540459EA-2F3C-4ADF-BF79-B9F70E0E7C88}">
          <cx:tx>
            <cx:txData>
              <cx:f>_xlchart.v1.0</cx:f>
              <cx:v>Step 1</cx:v>
            </cx:txData>
          </cx:tx>
          <cx:dataId val="0"/>
          <cx:layoutPr>
            <cx:visibility meanLine="0" meanMarker="1" nonoutliers="0" outliers="1"/>
            <cx:statistics quartileMethod="exclusive"/>
          </cx:layoutPr>
        </cx:series>
        <cx:series layoutId="boxWhisker" uniqueId="{1DCA63B1-A78B-4BF3-9938-CA1B18C423CC}">
          <cx:tx>
            <cx:txData>
              <cx:f>_xlchart.v1.2</cx:f>
              <cx:v>Step 2</cx:v>
            </cx:txData>
          </cx:tx>
          <cx:dataId val="1"/>
          <cx:layoutPr>
            <cx:visibility meanLine="0" meanMarker="1" nonoutliers="0" outliers="1"/>
            <cx:statistics quartileMethod="exclusive"/>
          </cx:layoutPr>
        </cx:series>
        <cx:series layoutId="boxWhisker" uniqueId="{54B75343-96A1-4662-98FA-D2B3851AE6D7}">
          <cx:tx>
            <cx:txData>
              <cx:f>_xlchart.v1.4</cx:f>
              <cx:v>Step 3</cx:v>
            </cx:txData>
          </cx:tx>
          <cx:dataId val="2"/>
          <cx:layoutPr>
            <cx:visibility meanLine="0" meanMarker="1" nonoutliers="0" outliers="1"/>
            <cx:statistics quartileMethod="exclusive"/>
          </cx:layoutPr>
        </cx:series>
        <cx:series layoutId="boxWhisker" uniqueId="{3127265A-672B-44A8-8654-05CDBF8794F5}">
          <cx:tx>
            <cx:txData>
              <cx:f>_xlchart.v1.6</cx:f>
              <cx:v>Step  4</cx:v>
            </cx:txData>
          </cx:tx>
          <cx:dataId val="3"/>
          <cx:layoutPr>
            <cx:visibility meanLine="0" meanMarker="1" nonoutliers="0" outliers="1"/>
            <cx:statistics quartileMethod="exclusive"/>
          </cx:layoutPr>
        </cx:series>
        <cx:series layoutId="boxWhisker" uniqueId="{F66FC0E0-71A8-41AE-B903-D31A20574CD1}">
          <cx:tx>
            <cx:txData>
              <cx:f>_xlchart.v1.8</cx:f>
              <cx:v>Step 5</cx:v>
            </cx:txData>
          </cx:tx>
          <cx:dataId val="4"/>
          <cx:layoutPr>
            <cx:visibility meanLine="0" meanMarker="1" nonoutliers="0" outliers="1"/>
            <cx:statistics quartileMethod="exclusive"/>
          </cx:layoutPr>
        </cx:series>
      </cx:plotAreaRegion>
      <cx:axis id="0">
        <cx:catScaling gapWidth="1"/>
        <cx:tickLabels/>
      </cx:axis>
      <cx:axis id="1">
        <cx:valScaling/>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microsoft.com/office/2014/relationships/chartEx" Target="../charts/chartEx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8</xdr:col>
      <xdr:colOff>950118</xdr:colOff>
      <xdr:row>12</xdr:row>
      <xdr:rowOff>126206</xdr:rowOff>
    </xdr:from>
    <xdr:to>
      <xdr:col>15</xdr:col>
      <xdr:colOff>245268</xdr:colOff>
      <xdr:row>27</xdr:row>
      <xdr:rowOff>154781</xdr:rowOff>
    </xdr:to>
    <mc:AlternateContent xmlns:mc="http://schemas.openxmlformats.org/markup-compatibility/2006">
      <mc:Choice xmlns:cx1="http://schemas.microsoft.com/office/drawing/2015/9/8/chartex" Requires="cx1">
        <xdr:graphicFrame macro="">
          <xdr:nvGraphicFramePr>
            <xdr:cNvPr id="2" name="Graphique 1">
              <a:extLst>
                <a:ext uri="{FF2B5EF4-FFF2-40B4-BE49-F238E27FC236}">
                  <a16:creationId xmlns:a16="http://schemas.microsoft.com/office/drawing/2014/main" id="{B96F040C-2F83-4BCF-AED8-618163B81DF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493668" y="2345531"/>
              <a:ext cx="5243513" cy="2743200"/>
            </a:xfrm>
            <a:prstGeom prst="rect">
              <a:avLst/>
            </a:prstGeom>
            <a:solidFill>
              <a:prstClr val="white"/>
            </a:solidFill>
            <a:ln w="1">
              <a:solidFill>
                <a:prstClr val="green"/>
              </a:solidFill>
            </a:ln>
          </xdr:spPr>
          <xdr:txBody>
            <a:bodyPr vertOverflow="clip" horzOverflow="clip"/>
            <a:lstStyle/>
            <a:p>
              <a:r>
                <a:rPr lang="fr-FR" sz="1100"/>
                <a:t>Ce graphique n’est pas disponible dans votre version d’Excel.
La modification de cette forme ou l’enregistrement de ce classeur dans un autre format de fichier endommagera le graphique de façon irréparable.</a:t>
              </a:r>
            </a:p>
          </xdr:txBody>
        </xdr:sp>
      </mc:Fallback>
    </mc:AlternateContent>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E7FA1-8868-400F-BFD1-C5501E9BBA39}">
  <dimension ref="A1:C28"/>
  <sheetViews>
    <sheetView workbookViewId="0"/>
  </sheetViews>
  <sheetFormatPr baseColWidth="10" defaultRowHeight="14.25" x14ac:dyDescent="0.45"/>
  <cols>
    <col min="1" max="2" width="36.59765625" customWidth="1"/>
  </cols>
  <sheetData>
    <row r="1" spans="1:3" x14ac:dyDescent="0.45">
      <c r="A1" s="5" t="s">
        <v>2</v>
      </c>
    </row>
    <row r="3" spans="1:3" x14ac:dyDescent="0.45">
      <c r="A3" t="s">
        <v>3</v>
      </c>
      <c r="B3" t="s">
        <v>4</v>
      </c>
      <c r="C3">
        <v>0</v>
      </c>
    </row>
    <row r="4" spans="1:3" x14ac:dyDescent="0.45">
      <c r="A4" t="s">
        <v>5</v>
      </c>
    </row>
    <row r="5" spans="1:3" x14ac:dyDescent="0.45">
      <c r="A5" t="s">
        <v>6</v>
      </c>
    </row>
    <row r="7" spans="1:3" x14ac:dyDescent="0.45">
      <c r="A7" s="5" t="s">
        <v>7</v>
      </c>
      <c r="B7" t="s">
        <v>8</v>
      </c>
    </row>
    <row r="8" spans="1:3" x14ac:dyDescent="0.45">
      <c r="B8">
        <v>1</v>
      </c>
    </row>
    <row r="10" spans="1:3" x14ac:dyDescent="0.45">
      <c r="A10" t="s">
        <v>9</v>
      </c>
    </row>
    <row r="11" spans="1:3" x14ac:dyDescent="0.45">
      <c r="A11" t="e">
        <f>CB_DATA_!#REF!</f>
        <v>#REF!</v>
      </c>
    </row>
    <row r="13" spans="1:3" x14ac:dyDescent="0.45">
      <c r="A13" t="s">
        <v>10</v>
      </c>
    </row>
    <row r="14" spans="1:3" x14ac:dyDescent="0.45">
      <c r="A14" t="s">
        <v>14</v>
      </c>
    </row>
    <row r="16" spans="1:3" x14ac:dyDescent="0.45">
      <c r="A16" t="s">
        <v>11</v>
      </c>
    </row>
    <row r="19" spans="1:1" x14ac:dyDescent="0.45">
      <c r="A19" t="s">
        <v>12</v>
      </c>
    </row>
    <row r="20" spans="1:1" x14ac:dyDescent="0.45">
      <c r="A20">
        <v>28</v>
      </c>
    </row>
    <row r="25" spans="1:1" x14ac:dyDescent="0.45">
      <c r="A25" s="5" t="s">
        <v>13</v>
      </c>
    </row>
    <row r="26" spans="1:1" x14ac:dyDescent="0.45">
      <c r="A26" s="9" t="s">
        <v>15</v>
      </c>
    </row>
    <row r="27" spans="1:1" x14ac:dyDescent="0.45">
      <c r="A27" t="s">
        <v>16</v>
      </c>
    </row>
    <row r="28" spans="1:1" x14ac:dyDescent="0.45">
      <c r="A28" s="9" t="s">
        <v>17</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E72B1-030A-4BED-9EC5-B43284048BD7}">
  <dimension ref="A1:X6"/>
  <sheetViews>
    <sheetView workbookViewId="0"/>
  </sheetViews>
  <sheetFormatPr baseColWidth="10" defaultColWidth="25.59765625" defaultRowHeight="14.25" x14ac:dyDescent="0.45"/>
  <sheetData>
    <row r="1" spans="1:24" x14ac:dyDescent="0.45">
      <c r="A1" t="s">
        <v>33</v>
      </c>
      <c r="B1" t="s">
        <v>34</v>
      </c>
    </row>
    <row r="2" spans="1:24" x14ac:dyDescent="0.45">
      <c r="A2" t="s">
        <v>35</v>
      </c>
      <c r="B2">
        <v>4</v>
      </c>
    </row>
    <row r="3" spans="1:24" x14ac:dyDescent="0.45">
      <c r="A3" t="s">
        <v>36</v>
      </c>
      <c r="B3">
        <v>0</v>
      </c>
    </row>
    <row r="5" spans="1:24" x14ac:dyDescent="0.45">
      <c r="A5" t="s">
        <v>37</v>
      </c>
      <c r="B5" t="s">
        <v>38</v>
      </c>
      <c r="C5" t="s">
        <v>39</v>
      </c>
      <c r="D5" t="s">
        <v>40</v>
      </c>
      <c r="E5" t="s">
        <v>41</v>
      </c>
      <c r="F5" t="s">
        <v>42</v>
      </c>
      <c r="J5" t="s">
        <v>43</v>
      </c>
      <c r="K5" t="s">
        <v>44</v>
      </c>
      <c r="L5" t="s">
        <v>45</v>
      </c>
      <c r="N5" t="s">
        <v>46</v>
      </c>
      <c r="O5" t="s">
        <v>47</v>
      </c>
      <c r="P5" t="s">
        <v>48</v>
      </c>
      <c r="R5" t="s">
        <v>49</v>
      </c>
      <c r="S5" t="s">
        <v>50</v>
      </c>
      <c r="T5" t="s">
        <v>51</v>
      </c>
      <c r="V5" t="s">
        <v>52</v>
      </c>
      <c r="W5" t="s">
        <v>53</v>
      </c>
      <c r="X5" t="s">
        <v>54</v>
      </c>
    </row>
    <row r="6" spans="1:24" x14ac:dyDescent="0.45">
      <c r="A6" t="e">
        <f ca="1">ModelRef('LSU RA'!$J$9,1,0,0)</f>
        <v>#NAME?</v>
      </c>
      <c r="B6">
        <v>1</v>
      </c>
      <c r="C6">
        <v>3</v>
      </c>
      <c r="F6">
        <v>0</v>
      </c>
      <c r="J6" t="b">
        <v>1</v>
      </c>
      <c r="K6" t="s">
        <v>55</v>
      </c>
      <c r="L6" t="e">
        <f ca="1">ModelRef('LSU RA'!$J$9,1,0,0)</f>
        <v>#NAME?</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6"/>
  <sheetViews>
    <sheetView tabSelected="1" topLeftCell="A6" workbookViewId="0">
      <selection activeCell="Q9" sqref="Q9"/>
    </sheetView>
  </sheetViews>
  <sheetFormatPr baseColWidth="10" defaultColWidth="8.9296875" defaultRowHeight="14.25" x14ac:dyDescent="0.45"/>
  <cols>
    <col min="1" max="1" width="15.06640625" customWidth="1"/>
    <col min="9" max="9" width="29.6640625" customWidth="1"/>
  </cols>
  <sheetData>
    <row r="1" spans="1:10" ht="18" x14ac:dyDescent="0.55000000000000004">
      <c r="A1" s="1"/>
      <c r="B1" s="1" t="s">
        <v>56</v>
      </c>
      <c r="C1" s="1" t="s">
        <v>18</v>
      </c>
      <c r="D1" s="1" t="s">
        <v>19</v>
      </c>
      <c r="E1" s="1" t="s">
        <v>24</v>
      </c>
      <c r="F1" s="1" t="s">
        <v>25</v>
      </c>
      <c r="I1" s="13" t="s">
        <v>30</v>
      </c>
      <c r="J1" s="13"/>
    </row>
    <row r="2" spans="1:10" x14ac:dyDescent="0.45">
      <c r="A2" s="1">
        <v>1</v>
      </c>
      <c r="B2" s="2">
        <v>25.08</v>
      </c>
      <c r="C2" s="2">
        <v>23.65</v>
      </c>
      <c r="D2" s="2">
        <v>24.77</v>
      </c>
      <c r="E2" s="2">
        <v>12.34</v>
      </c>
      <c r="F2" s="2">
        <v>18.47</v>
      </c>
    </row>
    <row r="3" spans="1:10" x14ac:dyDescent="0.45">
      <c r="A3" s="1">
        <v>2</v>
      </c>
      <c r="B3" s="2">
        <v>21.61</v>
      </c>
      <c r="C3" s="2">
        <v>26.03</v>
      </c>
      <c r="D3" s="2">
        <v>25.19</v>
      </c>
      <c r="E3" s="2">
        <v>12.76</v>
      </c>
      <c r="F3" s="2">
        <v>18.53</v>
      </c>
      <c r="I3" t="s">
        <v>32</v>
      </c>
      <c r="J3" s="10" t="e">
        <f ca="1">_xll.RiskNormal(21.17,1.765)</f>
        <v>#NAME?</v>
      </c>
    </row>
    <row r="4" spans="1:10" x14ac:dyDescent="0.45">
      <c r="A4" s="1">
        <v>3</v>
      </c>
      <c r="B4" s="2">
        <v>23.54</v>
      </c>
      <c r="C4" s="2">
        <v>24.41</v>
      </c>
      <c r="D4" s="2">
        <v>28.26</v>
      </c>
      <c r="E4" s="2">
        <v>13.28</v>
      </c>
      <c r="F4" s="2">
        <v>22.64</v>
      </c>
      <c r="I4" t="s">
        <v>26</v>
      </c>
      <c r="J4" s="10" t="e">
        <f ca="1">_xll.RiskNormal(24.5,3.555)</f>
        <v>#NAME?</v>
      </c>
    </row>
    <row r="5" spans="1:10" x14ac:dyDescent="0.45">
      <c r="A5" s="1">
        <v>4</v>
      </c>
      <c r="B5" s="2">
        <v>18.36</v>
      </c>
      <c r="C5" s="2">
        <v>28.59</v>
      </c>
      <c r="D5" s="2">
        <v>21.11</v>
      </c>
      <c r="E5" s="2">
        <v>16.41</v>
      </c>
      <c r="F5" s="2">
        <v>17.850000000000001</v>
      </c>
      <c r="I5" t="s">
        <v>27</v>
      </c>
      <c r="J5" s="10" t="e">
        <f ca="1">_xll.RiskExtvalue(19.07,2.21161)</f>
        <v>#NAME?</v>
      </c>
    </row>
    <row r="6" spans="1:10" x14ac:dyDescent="0.45">
      <c r="A6" s="1">
        <v>5</v>
      </c>
      <c r="B6" s="2">
        <v>22.87</v>
      </c>
      <c r="C6" s="2">
        <v>26.5</v>
      </c>
      <c r="D6" s="2">
        <v>21.76</v>
      </c>
      <c r="E6" s="2">
        <v>16.760000000000002</v>
      </c>
      <c r="F6" s="2">
        <v>21.14</v>
      </c>
      <c r="I6" t="s">
        <v>28</v>
      </c>
      <c r="J6" s="10" t="e">
        <f ca="1">_xll.RiskNormal(16.53,2.766)</f>
        <v>#NAME?</v>
      </c>
    </row>
    <row r="7" spans="1:10" x14ac:dyDescent="0.45">
      <c r="A7" s="1">
        <v>6</v>
      </c>
      <c r="B7" s="2">
        <v>23.75</v>
      </c>
      <c r="C7" s="2">
        <v>28.11</v>
      </c>
      <c r="D7" s="2">
        <v>20.92</v>
      </c>
      <c r="E7" s="2">
        <v>15.12</v>
      </c>
      <c r="F7" s="2">
        <v>23.62</v>
      </c>
      <c r="I7" t="s">
        <v>29</v>
      </c>
      <c r="J7" s="10" t="e">
        <f ca="1">_xll.RiskExtvalue(20.2757,2.42729)</f>
        <v>#NAME?</v>
      </c>
    </row>
    <row r="8" spans="1:10" x14ac:dyDescent="0.45">
      <c r="A8" s="1">
        <v>7</v>
      </c>
      <c r="B8" s="2">
        <v>19.600000000000001</v>
      </c>
      <c r="C8" s="2">
        <v>26.25</v>
      </c>
      <c r="D8" s="2">
        <v>20.62</v>
      </c>
      <c r="E8" s="2">
        <v>21.57</v>
      </c>
      <c r="F8" s="2">
        <v>21.55</v>
      </c>
    </row>
    <row r="9" spans="1:10" x14ac:dyDescent="0.45">
      <c r="A9" s="1">
        <v>8</v>
      </c>
      <c r="B9" s="2">
        <v>23.09</v>
      </c>
      <c r="C9" s="2">
        <v>28.11</v>
      </c>
      <c r="D9" s="2">
        <v>20.02</v>
      </c>
      <c r="E9" s="2">
        <v>14.48</v>
      </c>
      <c r="F9" s="2">
        <v>23.43</v>
      </c>
      <c r="I9" t="s">
        <v>20</v>
      </c>
      <c r="J9" s="11" t="e" cm="1">
        <f t="array" aca="1" ref="J9" ca="1">_xll.RiskOutput()+3600/MAX(J3:J7)</f>
        <v>#NAME?</v>
      </c>
    </row>
    <row r="10" spans="1:10" x14ac:dyDescent="0.45">
      <c r="A10" s="1">
        <v>9</v>
      </c>
      <c r="B10" s="2">
        <v>19.79</v>
      </c>
      <c r="C10" s="2">
        <v>26.25</v>
      </c>
      <c r="D10" s="2">
        <v>22.67</v>
      </c>
      <c r="E10" s="2">
        <v>15.03</v>
      </c>
      <c r="F10" s="2">
        <v>30.48</v>
      </c>
    </row>
    <row r="11" spans="1:10" x14ac:dyDescent="0.45">
      <c r="A11" s="1">
        <v>10</v>
      </c>
      <c r="B11" s="2">
        <v>22.01</v>
      </c>
      <c r="C11" s="2">
        <v>25.25</v>
      </c>
      <c r="D11" s="2">
        <v>20.82</v>
      </c>
      <c r="E11" s="2">
        <v>12.82</v>
      </c>
      <c r="F11" s="2">
        <v>24.29</v>
      </c>
      <c r="I11" t="s">
        <v>31</v>
      </c>
      <c r="J11" s="11" t="e">
        <f ca="1">_xll.RiskOutput()+MAX(J3:J7)</f>
        <v>#NAME?</v>
      </c>
    </row>
    <row r="12" spans="1:10" x14ac:dyDescent="0.45">
      <c r="A12" s="1">
        <v>11</v>
      </c>
      <c r="B12" s="2">
        <v>18.96</v>
      </c>
      <c r="C12" s="2">
        <v>28.78</v>
      </c>
      <c r="D12" s="2">
        <v>20.49</v>
      </c>
      <c r="E12" s="2">
        <v>19.489999999999998</v>
      </c>
      <c r="F12" s="2">
        <v>24.61</v>
      </c>
    </row>
    <row r="13" spans="1:10" x14ac:dyDescent="0.45">
      <c r="A13" s="1">
        <v>12</v>
      </c>
      <c r="B13" s="2">
        <v>19.7</v>
      </c>
      <c r="C13" s="2">
        <v>23.98</v>
      </c>
      <c r="D13" s="2">
        <v>20.420000000000002</v>
      </c>
      <c r="E13" s="2">
        <v>24.51</v>
      </c>
      <c r="F13" s="2">
        <v>20.37</v>
      </c>
    </row>
    <row r="14" spans="1:10" x14ac:dyDescent="0.45">
      <c r="A14" s="1">
        <v>13</v>
      </c>
      <c r="B14" s="2">
        <v>19.55</v>
      </c>
      <c r="C14" s="2">
        <v>28.8</v>
      </c>
      <c r="D14" s="2">
        <v>24.28</v>
      </c>
      <c r="E14" s="2">
        <v>18.510000000000002</v>
      </c>
      <c r="F14" s="2">
        <v>20.83</v>
      </c>
    </row>
    <row r="15" spans="1:10" x14ac:dyDescent="0.45">
      <c r="A15" s="1">
        <v>14</v>
      </c>
      <c r="B15" s="2">
        <v>20.55</v>
      </c>
      <c r="C15" s="2">
        <v>36.159999999999997</v>
      </c>
      <c r="D15" s="2">
        <v>19.41</v>
      </c>
      <c r="E15" s="2">
        <v>16.34</v>
      </c>
      <c r="F15" s="2">
        <v>17.62</v>
      </c>
    </row>
    <row r="16" spans="1:10" x14ac:dyDescent="0.45">
      <c r="A16" s="1">
        <v>15</v>
      </c>
      <c r="B16" s="2">
        <v>19.97</v>
      </c>
      <c r="C16" s="2">
        <v>25.89</v>
      </c>
      <c r="D16" s="2">
        <v>20.62</v>
      </c>
      <c r="E16" s="2">
        <v>19.72</v>
      </c>
      <c r="F16" s="2">
        <v>18.77</v>
      </c>
    </row>
    <row r="17" spans="1:9" x14ac:dyDescent="0.45">
      <c r="A17" s="1">
        <v>16</v>
      </c>
      <c r="B17" s="2">
        <v>24.08</v>
      </c>
      <c r="C17" s="2">
        <v>22.25</v>
      </c>
      <c r="D17" s="2">
        <v>16.93</v>
      </c>
      <c r="E17" s="2">
        <v>16.97</v>
      </c>
      <c r="F17" s="2">
        <v>21.46</v>
      </c>
    </row>
    <row r="18" spans="1:9" x14ac:dyDescent="0.45">
      <c r="A18" s="1">
        <v>17</v>
      </c>
      <c r="B18" s="2">
        <v>21.46</v>
      </c>
      <c r="C18" s="2">
        <v>20.98</v>
      </c>
      <c r="D18" s="2">
        <v>16.489999999999998</v>
      </c>
      <c r="E18" s="2">
        <v>15.88</v>
      </c>
      <c r="F18" s="2">
        <v>18.989999999999998</v>
      </c>
    </row>
    <row r="19" spans="1:9" x14ac:dyDescent="0.45">
      <c r="A19" s="1">
        <v>18</v>
      </c>
      <c r="B19" s="2">
        <v>18.16</v>
      </c>
      <c r="C19" s="2">
        <v>23.74</v>
      </c>
      <c r="D19" s="2">
        <v>18.21</v>
      </c>
      <c r="E19" s="2">
        <v>14.38</v>
      </c>
      <c r="F19" s="2">
        <v>23.46</v>
      </c>
    </row>
    <row r="20" spans="1:9" x14ac:dyDescent="0.45">
      <c r="A20" s="1">
        <v>19</v>
      </c>
      <c r="B20" s="2">
        <v>21.83</v>
      </c>
      <c r="C20" s="2">
        <v>23.03</v>
      </c>
      <c r="D20" s="2">
        <v>17.64</v>
      </c>
      <c r="E20" s="2">
        <v>16.28</v>
      </c>
      <c r="F20" s="2">
        <v>17.25</v>
      </c>
    </row>
    <row r="21" spans="1:9" x14ac:dyDescent="0.45">
      <c r="A21" s="1">
        <v>20</v>
      </c>
      <c r="B21" s="2">
        <v>20.76</v>
      </c>
      <c r="C21" s="2">
        <v>22.25</v>
      </c>
      <c r="D21" s="2">
        <v>18.670000000000002</v>
      </c>
      <c r="E21" s="2">
        <v>14.88</v>
      </c>
      <c r="F21" s="2">
        <v>30.9</v>
      </c>
    </row>
    <row r="22" spans="1:9" x14ac:dyDescent="0.45">
      <c r="A22" s="1">
        <v>21</v>
      </c>
      <c r="B22" s="2">
        <v>20.239999999999998</v>
      </c>
      <c r="C22" s="2">
        <v>24.49</v>
      </c>
      <c r="D22" s="2">
        <v>20.74</v>
      </c>
      <c r="E22" s="2">
        <v>14.71</v>
      </c>
      <c r="F22" s="2">
        <v>19.37</v>
      </c>
    </row>
    <row r="23" spans="1:9" x14ac:dyDescent="0.45">
      <c r="A23" s="1">
        <v>22</v>
      </c>
      <c r="B23" s="2">
        <v>21.13</v>
      </c>
      <c r="C23" s="2">
        <v>20.25</v>
      </c>
      <c r="D23" s="2">
        <v>18.04</v>
      </c>
      <c r="E23" s="2">
        <v>12.82</v>
      </c>
      <c r="F23" s="2">
        <v>19.98</v>
      </c>
    </row>
    <row r="24" spans="1:9" x14ac:dyDescent="0.45">
      <c r="A24" s="1">
        <v>23</v>
      </c>
      <c r="B24" s="2">
        <v>20.81</v>
      </c>
      <c r="C24" s="2">
        <v>22.51</v>
      </c>
      <c r="D24" s="2">
        <v>20.64</v>
      </c>
      <c r="E24" s="2">
        <v>19.489999999999998</v>
      </c>
      <c r="F24" s="2">
        <v>23.78</v>
      </c>
    </row>
    <row r="25" spans="1:9" x14ac:dyDescent="0.45">
      <c r="A25" s="1">
        <v>24</v>
      </c>
      <c r="B25" s="2">
        <v>20.81</v>
      </c>
      <c r="C25" s="2">
        <v>21.62</v>
      </c>
      <c r="D25" s="2">
        <v>17.71</v>
      </c>
      <c r="E25" s="2">
        <v>16.41</v>
      </c>
      <c r="F25" s="2">
        <v>23.6</v>
      </c>
    </row>
    <row r="26" spans="1:9" x14ac:dyDescent="0.45">
      <c r="A26" s="1">
        <v>25</v>
      </c>
      <c r="B26" s="2">
        <v>18.16</v>
      </c>
      <c r="C26" s="2">
        <v>23.66</v>
      </c>
      <c r="D26" s="2">
        <v>17.32</v>
      </c>
      <c r="E26" s="2">
        <v>18.510000000000002</v>
      </c>
      <c r="F26" s="2">
        <v>23.7</v>
      </c>
    </row>
    <row r="27" spans="1:9" x14ac:dyDescent="0.45">
      <c r="A27" s="1">
        <v>26</v>
      </c>
      <c r="B27" s="2">
        <v>22.01</v>
      </c>
      <c r="C27" s="2">
        <v>20.71</v>
      </c>
      <c r="D27" s="2">
        <v>18.78</v>
      </c>
      <c r="E27" s="2">
        <v>16.34</v>
      </c>
      <c r="F27" s="2">
        <v>21.2</v>
      </c>
    </row>
    <row r="28" spans="1:9" x14ac:dyDescent="0.45">
      <c r="A28" s="1">
        <v>27</v>
      </c>
      <c r="B28" s="2">
        <v>22.4</v>
      </c>
      <c r="C28" s="2">
        <v>18.739999999999998</v>
      </c>
      <c r="D28" s="2">
        <v>15.73</v>
      </c>
      <c r="E28" s="2">
        <v>18.72</v>
      </c>
      <c r="F28" s="2">
        <v>20.6</v>
      </c>
    </row>
    <row r="29" spans="1:9" x14ac:dyDescent="0.45">
      <c r="A29" s="1">
        <v>28</v>
      </c>
      <c r="B29" s="2">
        <v>22.1</v>
      </c>
      <c r="C29" s="2">
        <v>20.55</v>
      </c>
      <c r="D29" s="2">
        <v>20.49</v>
      </c>
      <c r="E29" s="2">
        <v>16.41</v>
      </c>
      <c r="F29" s="2">
        <v>20.7</v>
      </c>
    </row>
    <row r="30" spans="1:9" x14ac:dyDescent="0.45">
      <c r="A30" s="1">
        <v>29</v>
      </c>
      <c r="B30" s="2">
        <v>21.4</v>
      </c>
      <c r="C30" s="2">
        <v>21.9</v>
      </c>
      <c r="D30" s="2">
        <v>21</v>
      </c>
      <c r="E30" s="2">
        <v>16.97</v>
      </c>
      <c r="F30" s="2">
        <v>18.7</v>
      </c>
    </row>
    <row r="31" spans="1:9" x14ac:dyDescent="0.45">
      <c r="A31" s="1">
        <v>30</v>
      </c>
      <c r="B31" s="2">
        <v>21.2</v>
      </c>
      <c r="C31" s="2">
        <v>21.53</v>
      </c>
      <c r="D31" s="2">
        <v>19.71</v>
      </c>
      <c r="E31" s="2">
        <v>18.100000000000001</v>
      </c>
      <c r="F31" s="2">
        <v>23.6</v>
      </c>
    </row>
    <row r="32" spans="1:9" x14ac:dyDescent="0.45">
      <c r="A32" s="3" t="s">
        <v>22</v>
      </c>
      <c r="B32" s="4">
        <f>AVERAGE(B2:B31)</f>
        <v>21.165999999999997</v>
      </c>
      <c r="C32" s="4">
        <f>AVERAGE(C2:C31)</f>
        <v>24.499000000000002</v>
      </c>
      <c r="D32" s="4">
        <f>AVERAGE(D2:D31)</f>
        <v>20.315333333333339</v>
      </c>
      <c r="E32" s="4">
        <f>AVERAGE(E2:E31)</f>
        <v>16.533666666666665</v>
      </c>
      <c r="F32" s="4">
        <f>AVERAGE(F2:F31)</f>
        <v>21.716333333333342</v>
      </c>
      <c r="G32" s="7" t="e">
        <f ca="1">3600/MAX(J3:J7)</f>
        <v>#NAME?</v>
      </c>
      <c r="H32" s="12">
        <f>3600/MAX(B32:F32)</f>
        <v>146.94477325605126</v>
      </c>
      <c r="I32" s="5"/>
    </row>
    <row r="33" spans="1:9" x14ac:dyDescent="0.45">
      <c r="A33" s="5" t="s">
        <v>21</v>
      </c>
      <c r="B33" s="5">
        <f>_xlfn.STDEV.S(B2:B31)</f>
        <v>1.7649335241950572</v>
      </c>
      <c r="C33" s="5">
        <f>_xlfn.STDEV.S(C2:C31)</f>
        <v>3.555081210576378</v>
      </c>
      <c r="D33" s="5">
        <f>_xlfn.STDEV.S(D2:D31)</f>
        <v>2.7437800923911575</v>
      </c>
      <c r="E33" s="5">
        <f>_xlfn.STDEV.S(E2:E31)</f>
        <v>2.7660559289896649</v>
      </c>
      <c r="F33" s="5">
        <f>_xlfn.STDEV.S(F2:F31)</f>
        <v>3.2881841580834408</v>
      </c>
    </row>
    <row r="34" spans="1:9" x14ac:dyDescent="0.45">
      <c r="A34" t="s">
        <v>0</v>
      </c>
      <c r="B34" s="7">
        <f>MIN(B2:B31)</f>
        <v>18.16</v>
      </c>
      <c r="C34" s="7">
        <f>MIN(C2:C31)</f>
        <v>18.739999999999998</v>
      </c>
      <c r="D34" s="7">
        <f>MIN(D2:D31)</f>
        <v>15.73</v>
      </c>
      <c r="E34" s="7">
        <f>MIN(E2:E31)</f>
        <v>12.34</v>
      </c>
      <c r="F34" s="7">
        <f>MIN(F2:F31)</f>
        <v>17.25</v>
      </c>
      <c r="H34" s="4">
        <f>3600/MAX(B34:F34)</f>
        <v>192.102454642476</v>
      </c>
    </row>
    <row r="35" spans="1:9" x14ac:dyDescent="0.45">
      <c r="A35" t="s">
        <v>1</v>
      </c>
      <c r="B35" s="7">
        <f>MAX(B2:B31)</f>
        <v>25.08</v>
      </c>
      <c r="C35" s="7">
        <f>MAX(C2:C31)</f>
        <v>36.159999999999997</v>
      </c>
      <c r="D35" s="7">
        <f>MAX(D2:D31)</f>
        <v>28.26</v>
      </c>
      <c r="E35" s="7">
        <f>MAX(E2:E31)</f>
        <v>24.51</v>
      </c>
      <c r="F35" s="7">
        <f>MAX(F2:F31)</f>
        <v>30.9</v>
      </c>
      <c r="H35" s="4">
        <f>3600/MAX(B35:F35)</f>
        <v>99.557522123893818</v>
      </c>
    </row>
    <row r="36" spans="1:9" x14ac:dyDescent="0.45">
      <c r="A36" s="6" t="s">
        <v>23</v>
      </c>
      <c r="B36" s="8">
        <f>MEDIAN(B2:B31)</f>
        <v>21.164999999999999</v>
      </c>
      <c r="C36" s="8">
        <f>MEDIAN(C2:C31)</f>
        <v>23.86</v>
      </c>
      <c r="D36" s="8">
        <f>MEDIAN(D2:D31)</f>
        <v>20.49</v>
      </c>
      <c r="E36" s="8">
        <f>MEDIAN(E2:E31)</f>
        <v>16.375</v>
      </c>
      <c r="F36" s="8">
        <f>MEDIAN(F2:F31)</f>
        <v>21.17</v>
      </c>
      <c r="H36" s="4">
        <f>3600/MAX(B36:F36)</f>
        <v>150.88013411567476</v>
      </c>
      <c r="I36" s="5"/>
    </row>
  </sheetData>
  <pageMargins left="0.7" right="0.7" top="0.75" bottom="0.75" header="0.3" footer="0.3"/>
  <pageSetup paperSize="9" orientation="portrait" horizontalDpi="4294967294" verticalDpi="4294967294"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2</vt:i4>
      </vt:variant>
    </vt:vector>
  </HeadingPairs>
  <TitlesOfParts>
    <vt:vector size="4" baseType="lpstr">
      <vt:lpstr>RiskSerializationData8</vt:lpstr>
      <vt:lpstr>LSU RA</vt:lpstr>
      <vt:lpstr>RiskSerializationData8!BrowseRecords</vt:lpstr>
      <vt:lpstr>RiskSerializationData8!SerializationHeader</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GRZESIK Kamil</dc:creator>
  <cp:lastModifiedBy>François Momal</cp:lastModifiedBy>
  <dcterms:created xsi:type="dcterms:W3CDTF">2018-09-03T13:49:29Z</dcterms:created>
  <dcterms:modified xsi:type="dcterms:W3CDTF">2024-05-23T16:40:29Z</dcterms:modified>
</cp:coreProperties>
</file>